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400" windowHeight="8640" tabRatio="500" activeTab="0"/>
  </bookViews>
  <sheets>
    <sheet name="Додаток № 1" sheetId="1" r:id="rId1"/>
    <sheet name="Додаток № 2" sheetId="2" r:id="rId2"/>
  </sheets>
  <definedNames>
    <definedName name="_xlnm.Print_Titles" localSheetId="1">'Додаток № 2'!$10:$14</definedName>
    <definedName name="_xlnm.Print_Area" localSheetId="1">'Додаток № 2'!$A$1:$P$30</definedName>
  </definedNames>
  <calcPr fullCalcOnLoad="1"/>
</workbook>
</file>

<file path=xl/sharedStrings.xml><?xml version="1.0" encoding="utf-8"?>
<sst xmlns="http://schemas.openxmlformats.org/spreadsheetml/2006/main" count="61" uniqueCount="55">
  <si>
    <t>(тис.  грн.)</t>
  </si>
  <si>
    <t>Код функціо-
нальної  класифі-
кації 
видатків та кредитування 
бюджету</t>
  </si>
  <si>
    <t xml:space="preserve">
Найменування згідно з відомчою і програмною класифікаціями видатків та кредитування державного бюджету </t>
  </si>
  <si>
    <t>Загальний фонд</t>
  </si>
  <si>
    <t>Спеціальний фонд</t>
  </si>
  <si>
    <t xml:space="preserve">
Разом:</t>
  </si>
  <si>
    <t xml:space="preserve">
Всього</t>
  </si>
  <si>
    <t xml:space="preserve">
видатки споживання</t>
  </si>
  <si>
    <t>з них:</t>
  </si>
  <si>
    <t xml:space="preserve">
видатки розвитку</t>
  </si>
  <si>
    <t>оплата
праці</t>
  </si>
  <si>
    <t>комунальні
послуги та
енергоносії</t>
  </si>
  <si>
    <t>Всього:</t>
  </si>
  <si>
    <t>Код програмної класифіка-
ції видатків та кредитування державного бюджету</t>
  </si>
  <si>
    <r>
      <t xml:space="preserve">Зміни до додатка № 3 до Закону України "Про Державний бюджет України на </t>
    </r>
    <r>
      <rPr>
        <b/>
        <sz val="13.9"/>
        <color indexed="8"/>
        <rFont val="Times New Roman"/>
        <family val="0"/>
      </rPr>
      <t>2012</t>
    </r>
    <r>
      <rPr>
        <b/>
        <sz val="13.5"/>
        <color indexed="8"/>
        <rFont val="Times New Roman"/>
        <family val="0"/>
      </rPr>
      <t xml:space="preserve"> рік"
"Розподіл видатків Державного бюджету України на </t>
    </r>
    <r>
      <rPr>
        <b/>
        <sz val="13.9"/>
        <color indexed="8"/>
        <rFont val="Times New Roman"/>
        <family val="0"/>
      </rPr>
      <t>2012</t>
    </r>
    <r>
      <rPr>
        <b/>
        <sz val="13.5"/>
        <color indexed="8"/>
        <rFont val="Times New Roman"/>
        <family val="0"/>
      </rPr>
      <t xml:space="preserve"> рік"</t>
    </r>
  </si>
  <si>
    <t>Апарат Міністерства культури України</t>
  </si>
  <si>
    <t>Надання загальної та спеціальної освіти загальноосвітніми та позашкільними мистецькими навчальними закладами, методичне забезпечення діяльності навчальних закладів</t>
  </si>
  <si>
    <t>Підготовка кадрів для сфери культури і мистецтва вищими навчальними закладами І і ІІ рівнів акредитації</t>
  </si>
  <si>
    <t>Підготовка кадрів для сфери культури і мистецтва вищими навчальними закладами ІІІ і ІV рівнів акредитації</t>
  </si>
  <si>
    <t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t>
  </si>
  <si>
    <t>Фінансова підтримка національних театрів</t>
  </si>
  <si>
    <t>Фінансова підтримка національних та державних художніх колективів, концертних і циркових організацій</t>
  </si>
  <si>
    <t>Бібліотечна та  музейна справа, виставкова діяльність, здійснення культурно-інформаційної та культурно-просвітницької діяльності</t>
  </si>
  <si>
    <t>Збереження історико-культурної та архітектурної спадщини в заповідниках, здійснення заходів з охорони культурної спадщини, паспортизація, інвентаризація та реставрація пам'яток архітектури і пам'яток культурної спадщини</t>
  </si>
  <si>
    <t xml:space="preserve">Міністерство культури України </t>
  </si>
  <si>
    <t xml:space="preserve">Прикладні розробки у сфері розвитку культури </t>
  </si>
  <si>
    <t>Державне агентство України з управління державними корпоративними правами та майном</t>
  </si>
  <si>
    <t>Апарат Державного агентства України з управління державними корпоративними правами та майном</t>
  </si>
  <si>
    <t>Керівництво та управління у сфері управління державними корпоративними правами та майном</t>
  </si>
  <si>
    <t xml:space="preserve"> 0840</t>
  </si>
  <si>
    <t xml:space="preserve"> 0921</t>
  </si>
  <si>
    <t xml:space="preserve"> 0941</t>
  </si>
  <si>
    <t xml:space="preserve"> 0942</t>
  </si>
  <si>
    <t xml:space="preserve"> 0950</t>
  </si>
  <si>
    <t xml:space="preserve"> 0821</t>
  </si>
  <si>
    <t xml:space="preserve"> 0822</t>
  </si>
  <si>
    <t xml:space="preserve"> 0824</t>
  </si>
  <si>
    <t xml:space="preserve"> 0827</t>
  </si>
  <si>
    <t xml:space="preserve"> 0442</t>
  </si>
  <si>
    <t xml:space="preserve">Додаток №2
до Закону України
"Про внесення змін до Закону України
"Про Державний бюджет України на 2012 рік"  
щодо збільшення обсягу видатків, передбачених 
для розвитку культури і управління державними 
корпоративними правами та майном"
</t>
  </si>
  <si>
    <t xml:space="preserve">Додаток № 1
до Закону України
"Про внесення змін до Закону України
"Про Державний бюджет України на 2012 рік"
 щодо збільшення обсягу видатків, передбачених 
для розвитку культури і управління державними 
корпоративними правами та майном"
</t>
  </si>
  <si>
    <t>Зміни до додатка № 1 до Закону України "Про Державний бюджет України на 2012 рік" 
"Доходи Державного бюджету України на 2012 рік"</t>
  </si>
  <si>
    <t>(тис. грн.)</t>
  </si>
  <si>
    <t>Код</t>
  </si>
  <si>
    <t>Найменування 
згідно з класифікацією доходів бюджету</t>
  </si>
  <si>
    <t>Всього</t>
  </si>
  <si>
    <t>Загальний 
фонд</t>
  </si>
  <si>
    <t>Спеціальний
 фонд</t>
  </si>
  <si>
    <t>Разом доходів:</t>
  </si>
  <si>
    <t>Всього доходів 
(без урахування міжбюджетних трансфертів)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</si>
  <si>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</si>
  <si>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</si>
  <si>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</si>
  <si>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</si>
  <si>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 xml:space="preserve">Кошти, що перераховуються Національним банком України відповідно до Закону України "Про Національний банк України"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</si>
</sst>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dd\.mm\.yyyy"/>
  </numFmts>
  <fonts count="45">
    <font>
      <sz val="10"/>
      <color indexed="8"/>
      <name val="ARIAL"/>
      <family val="0"/>
    </font>
    <font>
      <sz val="7.8"/>
      <color indexed="8"/>
      <name val="Times New Roman"/>
      <family val="0"/>
    </font>
    <font>
      <b/>
      <sz val="13.5"/>
      <color indexed="8"/>
      <name val="Times New Roman"/>
      <family val="0"/>
    </font>
    <font>
      <b/>
      <sz val="13.9"/>
      <color indexed="8"/>
      <name val="Times New Roman"/>
      <family val="0"/>
    </font>
    <font>
      <sz val="5.8"/>
      <color indexed="8"/>
      <name val="Times New Roman"/>
      <family val="0"/>
    </font>
    <font>
      <sz val="7.3"/>
      <color indexed="8"/>
      <name val="Times New Roman"/>
      <family val="0"/>
    </font>
    <font>
      <sz val="7"/>
      <color indexed="8"/>
      <name val="Times New Roman"/>
      <family val="0"/>
    </font>
    <font>
      <sz val="7.9"/>
      <color indexed="8"/>
      <name val="Times New Roman"/>
      <family val="0"/>
    </font>
    <font>
      <i/>
      <sz val="7.8"/>
      <color indexed="8"/>
      <name val="Times New Roman"/>
      <family val="0"/>
    </font>
    <font>
      <b/>
      <sz val="9.5"/>
      <color indexed="8"/>
      <name val="Times New Roman"/>
      <family val="0"/>
    </font>
    <font>
      <b/>
      <sz val="9"/>
      <color indexed="8"/>
      <name val="Times New Roman"/>
      <family val="0"/>
    </font>
    <font>
      <sz val="8"/>
      <name val="ARIAL"/>
      <family val="0"/>
    </font>
    <font>
      <sz val="8"/>
      <color indexed="8"/>
      <name val="ARIAL"/>
      <family val="0"/>
    </font>
    <font>
      <sz val="10"/>
      <name val="Helv"/>
      <family val="0"/>
    </font>
    <font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color indexed="8"/>
      <name val="Times New Roman"/>
      <family val="0"/>
    </font>
    <font>
      <i/>
      <sz val="9"/>
      <color indexed="8"/>
      <name val="ARIAL"/>
      <family val="0"/>
    </font>
    <font>
      <sz val="9"/>
      <color indexed="8"/>
      <name val="Times New Roman"/>
      <family val="1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1"/>
      <name val="Cambria"/>
      <family val="2"/>
    </font>
    <font>
      <sz val="11"/>
      <color indexed="5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1" applyNumberFormat="0" applyAlignment="0" applyProtection="0"/>
    <xf numFmtId="9" fontId="0" fillId="0" borderId="0" applyFont="0" applyFill="0" applyBorder="0" applyAlignment="0" applyProtection="0"/>
    <xf numFmtId="0" fontId="24" fillId="14" borderId="2" applyNumberFormat="0" applyAlignment="0" applyProtection="0"/>
    <xf numFmtId="0" fontId="25" fillId="14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top"/>
      <protection/>
    </xf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17" borderId="0" applyNumberFormat="0" applyBorder="0" applyAlignment="0" applyProtection="0"/>
  </cellStyleXfs>
  <cellXfs count="86">
    <xf numFmtId="0" fontId="0" fillId="0" borderId="0" xfId="0" applyAlignment="1">
      <alignment vertical="top"/>
    </xf>
    <xf numFmtId="0" fontId="1" fillId="0" borderId="10" xfId="0" applyFont="1" applyBorder="1" applyAlignment="1">
      <alignment horizontal="center" vertical="top" wrapText="1" readingOrder="1"/>
    </xf>
    <xf numFmtId="0" fontId="1" fillId="0" borderId="11" xfId="0" applyFont="1" applyBorder="1" applyAlignment="1">
      <alignment horizontal="center" vertical="top" wrapText="1" readingOrder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172" fontId="12" fillId="0" borderId="0" xfId="0" applyNumberFormat="1" applyFont="1" applyAlignment="1">
      <alignment vertical="top"/>
    </xf>
    <xf numFmtId="0" fontId="0" fillId="0" borderId="12" xfId="0" applyBorder="1" applyAlignment="1">
      <alignment vertical="top"/>
    </xf>
    <xf numFmtId="0" fontId="9" fillId="0" borderId="12" xfId="0" applyFont="1" applyBorder="1" applyAlignment="1">
      <alignment horizontal="left" vertical="top" wrapText="1" readingOrder="1"/>
    </xf>
    <xf numFmtId="0" fontId="4" fillId="0" borderId="0" xfId="0" applyFont="1" applyAlignment="1">
      <alignment horizontal="center" wrapText="1" readingOrder="1"/>
    </xf>
    <xf numFmtId="172" fontId="10" fillId="0" borderId="12" xfId="0" applyNumberFormat="1" applyFont="1" applyBorder="1" applyAlignment="1">
      <alignment horizontal="right" vertical="top"/>
    </xf>
    <xf numFmtId="0" fontId="10" fillId="0" borderId="13" xfId="0" applyFont="1" applyBorder="1" applyAlignment="1">
      <alignment horizontal="center" vertical="top"/>
    </xf>
    <xf numFmtId="172" fontId="10" fillId="0" borderId="13" xfId="0" applyNumberFormat="1" applyFont="1" applyBorder="1" applyAlignment="1">
      <alignment horizontal="right" vertical="top"/>
    </xf>
    <xf numFmtId="0" fontId="17" fillId="0" borderId="13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top"/>
    </xf>
    <xf numFmtId="172" fontId="19" fillId="0" borderId="14" xfId="0" applyNumberFormat="1" applyFont="1" applyBorder="1" applyAlignment="1">
      <alignment horizontal="right" vertical="top"/>
    </xf>
    <xf numFmtId="0" fontId="19" fillId="0" borderId="14" xfId="0" applyFont="1" applyBorder="1" applyAlignment="1">
      <alignment vertical="top"/>
    </xf>
    <xf numFmtId="0" fontId="19" fillId="0" borderId="15" xfId="0" applyFont="1" applyBorder="1" applyAlignment="1">
      <alignment horizontal="center" vertical="top"/>
    </xf>
    <xf numFmtId="172" fontId="19" fillId="0" borderId="16" xfId="0" applyNumberFormat="1" applyFont="1" applyBorder="1" applyAlignment="1">
      <alignment horizontal="right" vertical="top"/>
    </xf>
    <xf numFmtId="172" fontId="19" fillId="0" borderId="15" xfId="0" applyNumberFormat="1" applyFont="1" applyBorder="1" applyAlignment="1">
      <alignment horizontal="right" vertical="top"/>
    </xf>
    <xf numFmtId="0" fontId="19" fillId="0" borderId="16" xfId="0" applyFont="1" applyBorder="1" applyAlignment="1">
      <alignment vertical="top"/>
    </xf>
    <xf numFmtId="172" fontId="19" fillId="0" borderId="0" xfId="0" applyNumberFormat="1" applyFont="1" applyBorder="1" applyAlignment="1">
      <alignment horizontal="right" vertical="top"/>
    </xf>
    <xf numFmtId="0" fontId="0" fillId="0" borderId="17" xfId="0" applyBorder="1" applyAlignment="1">
      <alignment vertical="top"/>
    </xf>
    <xf numFmtId="0" fontId="0" fillId="0" borderId="0" xfId="0" applyBorder="1" applyAlignment="1">
      <alignment vertical="top"/>
    </xf>
    <xf numFmtId="172" fontId="10" fillId="0" borderId="15" xfId="0" applyNumberFormat="1" applyFont="1" applyBorder="1" applyAlignment="1">
      <alignment horizontal="right" vertical="top"/>
    </xf>
    <xf numFmtId="172" fontId="19" fillId="0" borderId="18" xfId="0" applyNumberFormat="1" applyFont="1" applyBorder="1" applyAlignment="1">
      <alignment horizontal="right" vertical="top"/>
    </xf>
    <xf numFmtId="0" fontId="20" fillId="0" borderId="12" xfId="0" applyFont="1" applyBorder="1" applyAlignment="1">
      <alignment vertical="top"/>
    </xf>
    <xf numFmtId="172" fontId="19" fillId="0" borderId="19" xfId="0" applyNumberFormat="1" applyFont="1" applyBorder="1" applyAlignment="1">
      <alignment horizontal="right" vertical="top"/>
    </xf>
    <xf numFmtId="49" fontId="19" fillId="0" borderId="14" xfId="0" applyNumberFormat="1" applyFont="1" applyBorder="1" applyAlignment="1">
      <alignment horizontal="center" vertical="top"/>
    </xf>
    <xf numFmtId="49" fontId="14" fillId="0" borderId="13" xfId="0" applyNumberFormat="1" applyFont="1" applyBorder="1" applyAlignment="1">
      <alignment horizontal="center" vertical="top"/>
    </xf>
    <xf numFmtId="49" fontId="18" fillId="0" borderId="13" xfId="0" applyNumberFormat="1" applyFont="1" applyBorder="1" applyAlignment="1">
      <alignment horizontal="center" vertical="top"/>
    </xf>
    <xf numFmtId="0" fontId="38" fillId="0" borderId="0" xfId="50" applyFont="1">
      <alignment vertical="top"/>
      <protection/>
    </xf>
    <xf numFmtId="0" fontId="38" fillId="0" borderId="0" xfId="50" applyFont="1" applyAlignment="1">
      <alignment vertical="top" wrapText="1"/>
      <protection/>
    </xf>
    <xf numFmtId="0" fontId="40" fillId="0" borderId="0" xfId="50" applyFont="1" applyAlignment="1">
      <alignment horizontal="center" vertical="top" wrapText="1"/>
      <protection/>
    </xf>
    <xf numFmtId="0" fontId="19" fillId="0" borderId="0" xfId="50" applyFont="1" applyAlignment="1">
      <alignment horizontal="right" vertical="top"/>
      <protection/>
    </xf>
    <xf numFmtId="0" fontId="39" fillId="0" borderId="20" xfId="50" applyFont="1" applyBorder="1" applyAlignment="1">
      <alignment horizontal="center" vertical="top"/>
      <protection/>
    </xf>
    <xf numFmtId="0" fontId="39" fillId="0" borderId="20" xfId="50" applyFont="1" applyBorder="1" applyAlignment="1">
      <alignment horizontal="center" vertical="top" wrapText="1"/>
      <protection/>
    </xf>
    <xf numFmtId="0" fontId="41" fillId="0" borderId="19" xfId="50" applyFont="1" applyBorder="1" applyAlignment="1">
      <alignment horizontal="center" vertical="center"/>
      <protection/>
    </xf>
    <xf numFmtId="0" fontId="41" fillId="0" borderId="19" xfId="50" applyFont="1" applyBorder="1" applyAlignment="1">
      <alignment vertical="center"/>
      <protection/>
    </xf>
    <xf numFmtId="172" fontId="41" fillId="0" borderId="19" xfId="50" applyNumberFormat="1" applyFont="1" applyBorder="1" applyAlignment="1">
      <alignment vertical="center"/>
      <protection/>
    </xf>
    <xf numFmtId="172" fontId="41" fillId="0" borderId="19" xfId="50" applyNumberFormat="1" applyFont="1" applyBorder="1" applyAlignment="1">
      <alignment vertical="center"/>
      <protection/>
    </xf>
    <xf numFmtId="0" fontId="42" fillId="0" borderId="0" xfId="50" applyFont="1">
      <alignment vertical="top"/>
      <protection/>
    </xf>
    <xf numFmtId="0" fontId="39" fillId="0" borderId="14" xfId="50" applyFont="1" applyBorder="1" applyAlignment="1">
      <alignment horizontal="center" vertical="center"/>
      <protection/>
    </xf>
    <xf numFmtId="0" fontId="41" fillId="0" borderId="14" xfId="50" applyFont="1" applyBorder="1" applyAlignment="1">
      <alignment vertical="center" wrapText="1"/>
      <protection/>
    </xf>
    <xf numFmtId="172" fontId="41" fillId="0" borderId="14" xfId="50" applyNumberFormat="1" applyFont="1" applyBorder="1" applyAlignment="1">
      <alignment vertical="center"/>
      <protection/>
    </xf>
    <xf numFmtId="0" fontId="41" fillId="0" borderId="14" xfId="50" applyFont="1" applyBorder="1" applyAlignment="1">
      <alignment horizontal="center" vertical="top"/>
      <protection/>
    </xf>
    <xf numFmtId="0" fontId="41" fillId="0" borderId="14" xfId="50" applyFont="1" applyBorder="1" applyAlignment="1">
      <alignment vertical="top" wrapText="1"/>
      <protection/>
    </xf>
    <xf numFmtId="172" fontId="41" fillId="0" borderId="14" xfId="50" applyNumberFormat="1" applyFont="1" applyBorder="1" applyAlignment="1">
      <alignment vertical="top"/>
      <protection/>
    </xf>
    <xf numFmtId="0" fontId="43" fillId="0" borderId="14" xfId="50" applyFont="1" applyBorder="1" applyAlignment="1">
      <alignment horizontal="center" vertical="top"/>
      <protection/>
    </xf>
    <xf numFmtId="0" fontId="43" fillId="0" borderId="14" xfId="50" applyFont="1" applyBorder="1" applyAlignment="1">
      <alignment vertical="top" wrapText="1"/>
      <protection/>
    </xf>
    <xf numFmtId="172" fontId="43" fillId="0" borderId="14" xfId="50" applyNumberFormat="1" applyFont="1" applyBorder="1" applyAlignment="1">
      <alignment vertical="top"/>
      <protection/>
    </xf>
    <xf numFmtId="0" fontId="44" fillId="0" borderId="0" xfId="50" applyFont="1">
      <alignment vertical="top"/>
      <protection/>
    </xf>
    <xf numFmtId="0" fontId="39" fillId="0" borderId="14" xfId="50" applyFont="1" applyBorder="1" applyAlignment="1">
      <alignment horizontal="center" vertical="top"/>
      <protection/>
    </xf>
    <xf numFmtId="0" fontId="39" fillId="0" borderId="14" xfId="50" applyFont="1" applyBorder="1" applyAlignment="1">
      <alignment vertical="top" wrapText="1"/>
      <protection/>
    </xf>
    <xf numFmtId="172" fontId="39" fillId="0" borderId="14" xfId="50" applyNumberFormat="1" applyFont="1" applyBorder="1" applyAlignment="1">
      <alignment vertical="top"/>
      <protection/>
    </xf>
    <xf numFmtId="3" fontId="38" fillId="0" borderId="0" xfId="50" applyNumberFormat="1" applyFont="1">
      <alignment vertical="top"/>
      <protection/>
    </xf>
    <xf numFmtId="172" fontId="38" fillId="0" borderId="0" xfId="50" applyNumberFormat="1" applyFont="1">
      <alignment vertical="top"/>
      <protection/>
    </xf>
    <xf numFmtId="0" fontId="39" fillId="0" borderId="0" xfId="50" applyFont="1" applyAlignment="1">
      <alignment horizontal="center" vertical="top" wrapText="1"/>
      <protection/>
    </xf>
    <xf numFmtId="0" fontId="2" fillId="0" borderId="0" xfId="50" applyFont="1" applyAlignment="1">
      <alignment horizontal="center" vertical="top" wrapText="1"/>
      <protection/>
    </xf>
    <xf numFmtId="0" fontId="1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1" fillId="0" borderId="11" xfId="0" applyFont="1" applyBorder="1" applyAlignment="1">
      <alignment horizontal="center" vertical="top" wrapText="1" readingOrder="1"/>
    </xf>
    <xf numFmtId="0" fontId="1" fillId="0" borderId="21" xfId="0" applyFont="1" applyBorder="1" applyAlignment="1">
      <alignment horizontal="center" vertical="top" wrapText="1" readingOrder="1"/>
    </xf>
    <xf numFmtId="0" fontId="8" fillId="0" borderId="22" xfId="0" applyFont="1" applyBorder="1" applyAlignment="1">
      <alignment horizontal="center" vertical="top" wrapText="1" readingOrder="1"/>
    </xf>
    <xf numFmtId="0" fontId="1" fillId="0" borderId="23" xfId="0" applyFont="1" applyBorder="1" applyAlignment="1">
      <alignment horizontal="center" vertical="top" wrapText="1" readingOrder="1"/>
    </xf>
    <xf numFmtId="0" fontId="8" fillId="0" borderId="23" xfId="0" applyFont="1" applyBorder="1" applyAlignment="1">
      <alignment horizontal="center" vertical="top" wrapText="1" readingOrder="1"/>
    </xf>
    <xf numFmtId="172" fontId="10" fillId="0" borderId="12" xfId="0" applyNumberFormat="1" applyFont="1" applyBorder="1" applyAlignment="1">
      <alignment horizontal="right" vertical="top"/>
    </xf>
    <xf numFmtId="0" fontId="1" fillId="0" borderId="24" xfId="0" applyFont="1" applyBorder="1" applyAlignment="1">
      <alignment horizontal="center" vertical="top" wrapText="1" readingOrder="1"/>
    </xf>
    <xf numFmtId="0" fontId="8" fillId="0" borderId="25" xfId="0" applyFont="1" applyBorder="1" applyAlignment="1">
      <alignment horizontal="center" vertical="top" wrapText="1" readingOrder="1"/>
    </xf>
    <xf numFmtId="0" fontId="5" fillId="0" borderId="10" xfId="0" applyFont="1" applyBorder="1" applyAlignment="1">
      <alignment horizontal="center" vertical="top" wrapText="1" readingOrder="1"/>
    </xf>
    <xf numFmtId="0" fontId="6" fillId="0" borderId="10" xfId="0" applyFont="1" applyBorder="1" applyAlignment="1">
      <alignment horizontal="center" vertical="top" wrapText="1" readingOrder="1"/>
    </xf>
    <xf numFmtId="0" fontId="7" fillId="0" borderId="10" xfId="0" applyFont="1" applyBorder="1" applyAlignment="1">
      <alignment horizontal="center" vertical="top" wrapText="1" readingOrder="1"/>
    </xf>
    <xf numFmtId="0" fontId="1" fillId="0" borderId="10" xfId="0" applyFont="1" applyBorder="1" applyAlignment="1">
      <alignment horizontal="center" vertical="top" wrapText="1" readingOrder="1"/>
    </xf>
    <xf numFmtId="0" fontId="19" fillId="0" borderId="16" xfId="0" applyFont="1" applyBorder="1" applyAlignment="1">
      <alignment horizontal="left" vertical="top" wrapText="1" readingOrder="1"/>
    </xf>
    <xf numFmtId="0" fontId="10" fillId="0" borderId="13" xfId="0" applyFont="1" applyBorder="1" applyAlignment="1">
      <alignment horizontal="left" vertical="top" wrapText="1" readingOrder="1"/>
    </xf>
    <xf numFmtId="0" fontId="17" fillId="0" borderId="13" xfId="0" applyFont="1" applyBorder="1" applyAlignment="1">
      <alignment horizontal="left" vertical="top" wrapText="1" readingOrder="1"/>
    </xf>
    <xf numFmtId="172" fontId="10" fillId="0" borderId="13" xfId="0" applyNumberFormat="1" applyFont="1" applyBorder="1" applyAlignment="1">
      <alignment horizontal="right" vertical="top"/>
    </xf>
    <xf numFmtId="172" fontId="10" fillId="0" borderId="13" xfId="0" applyNumberFormat="1" applyFont="1" applyBorder="1" applyAlignment="1">
      <alignment horizontal="right" vertical="top"/>
    </xf>
    <xf numFmtId="172" fontId="19" fillId="0" borderId="15" xfId="0" applyNumberFormat="1" applyFont="1" applyBorder="1" applyAlignment="1">
      <alignment horizontal="right" vertical="top"/>
    </xf>
    <xf numFmtId="0" fontId="19" fillId="0" borderId="14" xfId="0" applyFont="1" applyBorder="1" applyAlignment="1">
      <alignment horizontal="left" vertical="top" wrapText="1" readingOrder="1"/>
    </xf>
    <xf numFmtId="0" fontId="19" fillId="0" borderId="0" xfId="0" applyFont="1" applyBorder="1" applyAlignment="1">
      <alignment horizontal="left" vertical="top" wrapText="1" readingOrder="1"/>
    </xf>
    <xf numFmtId="0" fontId="19" fillId="0" borderId="19" xfId="0" applyFont="1" applyBorder="1" applyAlignment="1">
      <alignment horizontal="left" vertical="top" wrapText="1" readingOrder="1"/>
    </xf>
    <xf numFmtId="172" fontId="19" fillId="0" borderId="14" xfId="0" applyNumberFormat="1" applyFont="1" applyBorder="1" applyAlignment="1">
      <alignment horizontal="right" vertical="top"/>
    </xf>
    <xf numFmtId="172" fontId="19" fillId="0" borderId="0" xfId="0" applyNumberFormat="1" applyFont="1" applyBorder="1" applyAlignment="1">
      <alignment horizontal="right" vertical="top"/>
    </xf>
    <xf numFmtId="172" fontId="19" fillId="0" borderId="26" xfId="0" applyNumberFormat="1" applyFont="1" applyBorder="1" applyAlignment="1">
      <alignment horizontal="right" vertical="top"/>
    </xf>
    <xf numFmtId="172" fontId="19" fillId="0" borderId="27" xfId="0" applyNumberFormat="1" applyFont="1" applyBorder="1" applyAlignment="1">
      <alignment horizontal="right" vertical="top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на підпис дод1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5"/>
  <sheetViews>
    <sheetView tabSelected="1" showOutlineSymbols="0" workbookViewId="0" topLeftCell="A1">
      <selection activeCell="A1" sqref="A1"/>
    </sheetView>
  </sheetViews>
  <sheetFormatPr defaultColWidth="6.8515625" defaultRowHeight="12.75"/>
  <cols>
    <col min="1" max="1" width="12.00390625" style="31" customWidth="1"/>
    <col min="2" max="2" width="46.8515625" style="32" customWidth="1"/>
    <col min="3" max="3" width="14.57421875" style="31" customWidth="1"/>
    <col min="4" max="4" width="15.140625" style="31" customWidth="1"/>
    <col min="5" max="5" width="14.421875" style="31" customWidth="1"/>
    <col min="6" max="16384" width="6.8515625" style="31" customWidth="1"/>
  </cols>
  <sheetData>
    <row r="3" spans="3:5" ht="108.75" customHeight="1">
      <c r="C3" s="57" t="s">
        <v>40</v>
      </c>
      <c r="D3" s="57"/>
      <c r="E3" s="57"/>
    </row>
    <row r="4" ht="35.25" customHeight="1"/>
    <row r="5" spans="1:5" ht="48.75" customHeight="1">
      <c r="A5" s="58" t="s">
        <v>41</v>
      </c>
      <c r="B5" s="58"/>
      <c r="C5" s="58"/>
      <c r="D5" s="58"/>
      <c r="E5" s="58"/>
    </row>
    <row r="6" spans="1:5" ht="18.75" customHeight="1">
      <c r="A6" s="33"/>
      <c r="B6" s="33"/>
      <c r="C6" s="33"/>
      <c r="D6" s="33"/>
      <c r="E6" s="33"/>
    </row>
    <row r="7" ht="15">
      <c r="E7" s="34" t="s">
        <v>42</v>
      </c>
    </row>
    <row r="8" spans="1:5" ht="42" customHeight="1">
      <c r="A8" s="35" t="s">
        <v>43</v>
      </c>
      <c r="B8" s="36" t="s">
        <v>44</v>
      </c>
      <c r="C8" s="35" t="s">
        <v>45</v>
      </c>
      <c r="D8" s="36" t="s">
        <v>46</v>
      </c>
      <c r="E8" s="36" t="s">
        <v>47</v>
      </c>
    </row>
    <row r="9" spans="1:5" s="41" customFormat="1" ht="24" customHeight="1">
      <c r="A9" s="37"/>
      <c r="B9" s="38" t="s">
        <v>48</v>
      </c>
      <c r="C9" s="39">
        <f>D9+E9</f>
        <v>372331023.29999995</v>
      </c>
      <c r="D9" s="40">
        <f>320525713.4+71905.5</f>
        <v>320597618.9</v>
      </c>
      <c r="E9" s="40">
        <f>E10</f>
        <v>51733404.4</v>
      </c>
    </row>
    <row r="10" spans="1:5" ht="42" customHeight="1">
      <c r="A10" s="42"/>
      <c r="B10" s="43" t="s">
        <v>49</v>
      </c>
      <c r="C10" s="44">
        <f>D10+E10</f>
        <v>371193796.09999996</v>
      </c>
      <c r="D10" s="44">
        <f>319388486.2+71905.5</f>
        <v>319460391.7</v>
      </c>
      <c r="E10" s="44">
        <v>51733404.4</v>
      </c>
    </row>
    <row r="11" spans="1:5" s="41" customFormat="1" ht="23.25" customHeight="1">
      <c r="A11" s="45" t="s">
        <v>50</v>
      </c>
      <c r="B11" s="46" t="s">
        <v>51</v>
      </c>
      <c r="C11" s="47">
        <f>D11+E11</f>
        <v>57079042.7</v>
      </c>
      <c r="D11" s="47">
        <f>28802367.2+71905.5</f>
        <v>28874272.7</v>
      </c>
      <c r="E11" s="47">
        <v>28204770</v>
      </c>
    </row>
    <row r="12" spans="1:5" s="51" customFormat="1" ht="30" customHeight="1">
      <c r="A12" s="48" t="s">
        <v>52</v>
      </c>
      <c r="B12" s="49" t="s">
        <v>53</v>
      </c>
      <c r="C12" s="50">
        <f>D12+E12</f>
        <v>26910516</v>
      </c>
      <c r="D12" s="50">
        <f>23060317.2+71905.5</f>
        <v>23132222.7</v>
      </c>
      <c r="E12" s="50">
        <v>3778293.3</v>
      </c>
    </row>
    <row r="13" spans="1:5" ht="48" customHeight="1">
      <c r="A13" s="52">
        <v>21020000</v>
      </c>
      <c r="B13" s="53" t="s">
        <v>54</v>
      </c>
      <c r="C13" s="54">
        <f>D13+E13</f>
        <v>11541219.6</v>
      </c>
      <c r="D13" s="54">
        <f>11469314.1+71905.5</f>
        <v>11541219.6</v>
      </c>
      <c r="E13" s="54"/>
    </row>
    <row r="14" ht="15">
      <c r="A14" s="55"/>
    </row>
    <row r="15" ht="15">
      <c r="D15" s="56"/>
    </row>
  </sheetData>
  <sheetProtection/>
  <mergeCells count="2">
    <mergeCell ref="C3:E3"/>
    <mergeCell ref="A5:E5"/>
  </mergeCells>
  <printOptions/>
  <pageMargins left="0.85" right="0.49" top="0.77" bottom="0.66" header="0" footer="0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1:Q31"/>
  <sheetViews>
    <sheetView showGridLines="0" showOutlineSymbols="0" zoomScale="85" zoomScaleNormal="85" workbookViewId="0" topLeftCell="A1">
      <selection activeCell="A1" sqref="A1"/>
    </sheetView>
  </sheetViews>
  <sheetFormatPr defaultColWidth="9.140625" defaultRowHeight="12.75" customHeight="1"/>
  <cols>
    <col min="1" max="2" width="8.140625" style="0" customWidth="1"/>
    <col min="3" max="3" width="13.421875" style="0" customWidth="1"/>
    <col min="4" max="4" width="14.8515625" style="0" customWidth="1"/>
    <col min="5" max="5" width="12.140625" style="0" bestFit="1" customWidth="1"/>
    <col min="6" max="6" width="12.00390625" style="0" customWidth="1"/>
    <col min="7" max="7" width="11.140625" style="0" bestFit="1" customWidth="1"/>
    <col min="8" max="8" width="10.421875" style="0" customWidth="1"/>
    <col min="9" max="11" width="11.140625" style="0" bestFit="1" customWidth="1"/>
    <col min="12" max="12" width="10.421875" style="0" customWidth="1"/>
    <col min="13" max="13" width="10.00390625" style="0" customWidth="1"/>
    <col min="14" max="14" width="10.8515625" style="0" bestFit="1" customWidth="1"/>
    <col min="15" max="15" width="3.57421875" style="0" customWidth="1"/>
    <col min="16" max="16" width="8.7109375" style="0" customWidth="1"/>
    <col min="17" max="16384" width="6.8515625" style="0" customWidth="1"/>
  </cols>
  <sheetData>
    <row r="1" spans="12:16" ht="10.5" customHeight="1">
      <c r="L1" s="59" t="s">
        <v>39</v>
      </c>
      <c r="M1" s="59"/>
      <c r="N1" s="59"/>
      <c r="O1" s="59"/>
      <c r="P1" s="59"/>
    </row>
    <row r="2" spans="12:16" ht="10.5" customHeight="1">
      <c r="L2" s="59"/>
      <c r="M2" s="59"/>
      <c r="N2" s="59"/>
      <c r="O2" s="59"/>
      <c r="P2" s="59"/>
    </row>
    <row r="3" spans="12:16" ht="10.5" customHeight="1">
      <c r="L3" s="59"/>
      <c r="M3" s="59"/>
      <c r="N3" s="59"/>
      <c r="O3" s="59"/>
      <c r="P3" s="59"/>
    </row>
    <row r="4" spans="12:16" ht="56.25" customHeight="1">
      <c r="L4" s="59"/>
      <c r="M4" s="59"/>
      <c r="N4" s="59"/>
      <c r="O4" s="59"/>
      <c r="P4" s="59"/>
    </row>
    <row r="5" ht="4.5" customHeight="1"/>
    <row r="6" spans="2:16" ht="18" customHeight="1">
      <c r="B6" s="60" t="s">
        <v>14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2:16" ht="36.75" customHeight="1"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ht="0" customHeight="1" hidden="1"/>
    <row r="9" spans="6:16" ht="15" customHeight="1">
      <c r="F9" s="6"/>
      <c r="I9" s="6"/>
      <c r="P9" s="9" t="s">
        <v>0</v>
      </c>
    </row>
    <row r="10" spans="1:16" ht="14.25" customHeight="1">
      <c r="A10" s="69" t="s">
        <v>13</v>
      </c>
      <c r="B10" s="70" t="s">
        <v>1</v>
      </c>
      <c r="C10" s="71" t="s">
        <v>2</v>
      </c>
      <c r="D10" s="71"/>
      <c r="E10" s="72" t="s">
        <v>3</v>
      </c>
      <c r="F10" s="72"/>
      <c r="G10" s="72"/>
      <c r="H10" s="72"/>
      <c r="I10" s="72"/>
      <c r="J10" s="61" t="s">
        <v>4</v>
      </c>
      <c r="K10" s="61"/>
      <c r="L10" s="61"/>
      <c r="M10" s="61"/>
      <c r="N10" s="61"/>
      <c r="O10" s="62" t="s">
        <v>5</v>
      </c>
      <c r="P10" s="62"/>
    </row>
    <row r="11" spans="1:16" ht="9.75" customHeight="1">
      <c r="A11" s="69"/>
      <c r="B11" s="70"/>
      <c r="C11" s="71"/>
      <c r="D11" s="71"/>
      <c r="E11" s="64" t="s">
        <v>6</v>
      </c>
      <c r="F11" s="65" t="s">
        <v>7</v>
      </c>
      <c r="G11" s="67" t="s">
        <v>8</v>
      </c>
      <c r="H11" s="67"/>
      <c r="I11" s="63" t="s">
        <v>9</v>
      </c>
      <c r="J11" s="64" t="s">
        <v>6</v>
      </c>
      <c r="K11" s="65" t="s">
        <v>7</v>
      </c>
      <c r="L11" s="67" t="s">
        <v>8</v>
      </c>
      <c r="M11" s="67"/>
      <c r="N11" s="68" t="s">
        <v>9</v>
      </c>
      <c r="O11" s="62"/>
      <c r="P11" s="62"/>
    </row>
    <row r="12" spans="1:16" ht="6" customHeight="1">
      <c r="A12" s="69"/>
      <c r="B12" s="70"/>
      <c r="C12" s="71"/>
      <c r="D12" s="71"/>
      <c r="E12" s="64"/>
      <c r="F12" s="65"/>
      <c r="G12" s="67"/>
      <c r="H12" s="67"/>
      <c r="I12" s="63"/>
      <c r="J12" s="64"/>
      <c r="K12" s="65"/>
      <c r="L12" s="67"/>
      <c r="M12" s="67"/>
      <c r="N12" s="68"/>
      <c r="O12" s="62"/>
      <c r="P12" s="62"/>
    </row>
    <row r="13" spans="1:16" ht="0.75" customHeight="1">
      <c r="A13" s="69"/>
      <c r="B13" s="70"/>
      <c r="C13" s="71"/>
      <c r="D13" s="71"/>
      <c r="E13" s="64"/>
      <c r="F13" s="65"/>
      <c r="G13" s="67"/>
      <c r="H13" s="67"/>
      <c r="I13" s="63"/>
      <c r="J13" s="64"/>
      <c r="K13" s="65"/>
      <c r="L13" s="67"/>
      <c r="M13" s="67"/>
      <c r="N13" s="68"/>
      <c r="O13" s="62"/>
      <c r="P13" s="62"/>
    </row>
    <row r="14" spans="1:16" ht="60" customHeight="1">
      <c r="A14" s="69"/>
      <c r="B14" s="70"/>
      <c r="C14" s="71"/>
      <c r="D14" s="71"/>
      <c r="E14" s="64"/>
      <c r="F14" s="65"/>
      <c r="G14" s="1" t="s">
        <v>10</v>
      </c>
      <c r="H14" s="2" t="s">
        <v>11</v>
      </c>
      <c r="I14" s="63"/>
      <c r="J14" s="64"/>
      <c r="K14" s="65"/>
      <c r="L14" s="1" t="s">
        <v>10</v>
      </c>
      <c r="M14" s="2" t="s">
        <v>11</v>
      </c>
      <c r="N14" s="68"/>
      <c r="O14" s="62"/>
      <c r="P14" s="62"/>
    </row>
    <row r="15" spans="1:16" ht="10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7" ht="18" customHeight="1">
      <c r="A16" s="7"/>
      <c r="B16" s="7"/>
      <c r="C16" s="8" t="s">
        <v>12</v>
      </c>
      <c r="D16" s="26"/>
      <c r="E16" s="10">
        <f>351122471.2+71037.9+867.6</f>
        <v>351194376.7</v>
      </c>
      <c r="F16" s="10">
        <f>298453956.7+70904.3+867.6</f>
        <v>298525728.6</v>
      </c>
      <c r="G16" s="10">
        <f>43921816.8+21382.4</f>
        <v>43943199.199999996</v>
      </c>
      <c r="H16" s="10">
        <f>3939818.8+608</f>
        <v>3940426.8</v>
      </c>
      <c r="I16" s="10">
        <f>51168514.5+133.6</f>
        <v>51168648.1</v>
      </c>
      <c r="J16" s="10">
        <v>53103988.4</v>
      </c>
      <c r="K16" s="10">
        <f>35754177.4-785</f>
        <v>35753392.4</v>
      </c>
      <c r="L16" s="10">
        <f>2510788.1-785</f>
        <v>2510003.1</v>
      </c>
      <c r="M16" s="10">
        <v>902391.1</v>
      </c>
      <c r="N16" s="10">
        <f>17349811+785</f>
        <v>17350596</v>
      </c>
      <c r="O16" s="66">
        <f>E16+J16</f>
        <v>404298365.09999996</v>
      </c>
      <c r="P16" s="66"/>
      <c r="Q16" s="3"/>
    </row>
    <row r="17" spans="1:17" ht="17.25" customHeight="1">
      <c r="A17" s="11">
        <v>1800000</v>
      </c>
      <c r="B17" s="29"/>
      <c r="C17" s="74" t="s">
        <v>24</v>
      </c>
      <c r="D17" s="74"/>
      <c r="E17" s="12">
        <f>F17+I17</f>
        <v>2205370.7</v>
      </c>
      <c r="F17" s="12">
        <v>2133296</v>
      </c>
      <c r="G17" s="12">
        <v>367010.5</v>
      </c>
      <c r="H17" s="12">
        <v>31368.4</v>
      </c>
      <c r="I17" s="12">
        <v>72074.7</v>
      </c>
      <c r="J17" s="12">
        <f>K17+N17</f>
        <v>209352.7</v>
      </c>
      <c r="K17" s="12">
        <v>177919</v>
      </c>
      <c r="L17" s="12">
        <v>38773.6</v>
      </c>
      <c r="M17" s="12">
        <v>4482.1</v>
      </c>
      <c r="N17" s="12">
        <v>31433.7</v>
      </c>
      <c r="O17" s="76">
        <f>E17+J17</f>
        <v>2414723.4000000004</v>
      </c>
      <c r="P17" s="76"/>
      <c r="Q17" s="3"/>
    </row>
    <row r="18" spans="1:17" ht="27" customHeight="1">
      <c r="A18" s="13">
        <v>1801000</v>
      </c>
      <c r="B18" s="30"/>
      <c r="C18" s="75" t="s">
        <v>15</v>
      </c>
      <c r="D18" s="75"/>
      <c r="E18" s="12">
        <f>F18+I18</f>
        <v>2026892.4</v>
      </c>
      <c r="F18" s="12">
        <v>1955117.7</v>
      </c>
      <c r="G18" s="12">
        <v>363979</v>
      </c>
      <c r="H18" s="12">
        <v>31329</v>
      </c>
      <c r="I18" s="12">
        <v>71774.7</v>
      </c>
      <c r="J18" s="12">
        <f>K18+N18</f>
        <v>209352.7</v>
      </c>
      <c r="K18" s="12">
        <v>177919</v>
      </c>
      <c r="L18" s="12">
        <v>38773.6</v>
      </c>
      <c r="M18" s="12">
        <v>4482.1</v>
      </c>
      <c r="N18" s="12">
        <v>31433.7</v>
      </c>
      <c r="O18" s="77">
        <f>E18+J18</f>
        <v>2236245.1</v>
      </c>
      <c r="P18" s="77"/>
      <c r="Q18" s="3"/>
    </row>
    <row r="19" spans="1:17" ht="27" customHeight="1">
      <c r="A19" s="17">
        <v>1801020</v>
      </c>
      <c r="B19" s="28" t="s">
        <v>29</v>
      </c>
      <c r="C19" s="73" t="s">
        <v>25</v>
      </c>
      <c r="D19" s="73"/>
      <c r="E19" s="18">
        <f aca="true" t="shared" si="0" ref="E19:E30">F19+I19</f>
        <v>9343</v>
      </c>
      <c r="F19" s="18"/>
      <c r="G19" s="19"/>
      <c r="H19" s="19"/>
      <c r="I19" s="18">
        <v>9343</v>
      </c>
      <c r="J19" s="18">
        <f>K19+N19</f>
        <v>2990</v>
      </c>
      <c r="K19" s="20"/>
      <c r="L19" s="20"/>
      <c r="M19" s="20"/>
      <c r="N19" s="18">
        <v>2990</v>
      </c>
      <c r="O19" s="78">
        <f>E19+J19</f>
        <v>12333</v>
      </c>
      <c r="P19" s="78"/>
      <c r="Q19" s="3"/>
    </row>
    <row r="20" spans="1:17" ht="67.5" customHeight="1">
      <c r="A20" s="14">
        <v>1801030</v>
      </c>
      <c r="B20" s="28" t="s">
        <v>30</v>
      </c>
      <c r="C20" s="79" t="s">
        <v>16</v>
      </c>
      <c r="D20" s="79"/>
      <c r="E20" s="18">
        <f t="shared" si="0"/>
        <v>70860.40000000001</v>
      </c>
      <c r="F20" s="15">
        <v>69993.8</v>
      </c>
      <c r="G20" s="15">
        <v>42917.8</v>
      </c>
      <c r="H20" s="15">
        <v>4737.6</v>
      </c>
      <c r="I20" s="15">
        <v>866.6</v>
      </c>
      <c r="J20" s="18">
        <f aca="true" t="shared" si="1" ref="J20:J28">K20+N20</f>
        <v>768.6999999999999</v>
      </c>
      <c r="K20" s="16">
        <v>696.9</v>
      </c>
      <c r="L20" s="16">
        <v>363.2</v>
      </c>
      <c r="M20" s="16">
        <v>8.9</v>
      </c>
      <c r="N20" s="15">
        <v>71.8</v>
      </c>
      <c r="O20" s="78">
        <f aca="true" t="shared" si="2" ref="O20:O30">E20+J20</f>
        <v>71629.1</v>
      </c>
      <c r="P20" s="78"/>
      <c r="Q20" s="3"/>
    </row>
    <row r="21" spans="1:17" ht="42.75" customHeight="1">
      <c r="A21" s="14">
        <v>1801050</v>
      </c>
      <c r="B21" s="28" t="s">
        <v>31</v>
      </c>
      <c r="C21" s="80" t="s">
        <v>17</v>
      </c>
      <c r="D21" s="80"/>
      <c r="E21" s="18">
        <f t="shared" si="0"/>
        <v>37320.7</v>
      </c>
      <c r="F21" s="21">
        <v>34520.7</v>
      </c>
      <c r="G21" s="21"/>
      <c r="H21" s="21"/>
      <c r="I21" s="21">
        <v>2800</v>
      </c>
      <c r="J21" s="15">
        <f t="shared" si="1"/>
        <v>3008.5</v>
      </c>
      <c r="K21" s="15">
        <v>2996</v>
      </c>
      <c r="L21" s="15"/>
      <c r="M21" s="15"/>
      <c r="N21" s="15">
        <v>12.5</v>
      </c>
      <c r="O21" s="78">
        <f t="shared" si="2"/>
        <v>40329.2</v>
      </c>
      <c r="P21" s="78"/>
      <c r="Q21" s="3"/>
    </row>
    <row r="22" spans="1:17" ht="42" customHeight="1">
      <c r="A22" s="14">
        <v>1801060</v>
      </c>
      <c r="B22" s="28" t="s">
        <v>32</v>
      </c>
      <c r="C22" s="79" t="s">
        <v>18</v>
      </c>
      <c r="D22" s="79"/>
      <c r="E22" s="15">
        <f t="shared" si="0"/>
        <v>439976.4</v>
      </c>
      <c r="F22" s="15">
        <v>438495.9</v>
      </c>
      <c r="G22" s="15"/>
      <c r="H22" s="15"/>
      <c r="I22" s="15">
        <v>1480.5</v>
      </c>
      <c r="J22" s="15">
        <f t="shared" si="1"/>
        <v>104338.7</v>
      </c>
      <c r="K22" s="15">
        <v>94295.3</v>
      </c>
      <c r="L22" s="15"/>
      <c r="M22" s="15"/>
      <c r="N22" s="15">
        <v>10043.4</v>
      </c>
      <c r="O22" s="82">
        <f t="shared" si="2"/>
        <v>544315.1</v>
      </c>
      <c r="P22" s="82"/>
      <c r="Q22" s="3"/>
    </row>
    <row r="23" spans="1:17" ht="84.75" customHeight="1">
      <c r="A23" s="14">
        <v>1801070</v>
      </c>
      <c r="B23" s="28" t="s">
        <v>33</v>
      </c>
      <c r="C23" s="81" t="s">
        <v>19</v>
      </c>
      <c r="D23" s="81"/>
      <c r="E23" s="21">
        <f t="shared" si="0"/>
        <v>10603.1</v>
      </c>
      <c r="F23" s="27">
        <v>10603.1</v>
      </c>
      <c r="G23" s="27">
        <v>6235</v>
      </c>
      <c r="H23" s="27">
        <v>850.3</v>
      </c>
      <c r="I23" s="15"/>
      <c r="J23" s="15">
        <f t="shared" si="1"/>
        <v>35944.3</v>
      </c>
      <c r="K23" s="15">
        <v>34540.3</v>
      </c>
      <c r="L23" s="15">
        <v>22076.9</v>
      </c>
      <c r="M23" s="15">
        <v>1183</v>
      </c>
      <c r="N23" s="15">
        <v>1404</v>
      </c>
      <c r="O23" s="82">
        <f t="shared" si="2"/>
        <v>46547.4</v>
      </c>
      <c r="P23" s="82"/>
      <c r="Q23" s="3"/>
    </row>
    <row r="24" spans="1:16" ht="29.25" customHeight="1">
      <c r="A24" s="14">
        <v>1801110</v>
      </c>
      <c r="B24" s="28" t="s">
        <v>34</v>
      </c>
      <c r="C24" s="81" t="s">
        <v>20</v>
      </c>
      <c r="D24" s="81"/>
      <c r="E24" s="15">
        <f t="shared" si="0"/>
        <v>495944.69999999995</v>
      </c>
      <c r="F24" s="15">
        <v>488086.1</v>
      </c>
      <c r="G24" s="22"/>
      <c r="H24" s="22"/>
      <c r="I24" s="27">
        <v>7858.6</v>
      </c>
      <c r="J24" s="21"/>
      <c r="K24" s="22"/>
      <c r="L24" s="22"/>
      <c r="M24" s="22"/>
      <c r="N24" s="22"/>
      <c r="O24" s="83">
        <f t="shared" si="2"/>
        <v>495944.69999999995</v>
      </c>
      <c r="P24" s="83"/>
    </row>
    <row r="25" spans="1:16" ht="42" customHeight="1">
      <c r="A25" s="14">
        <v>1801120</v>
      </c>
      <c r="B25" s="28" t="s">
        <v>35</v>
      </c>
      <c r="C25" s="81" t="s">
        <v>21</v>
      </c>
      <c r="D25" s="81"/>
      <c r="E25" s="15">
        <f t="shared" si="0"/>
        <v>315412</v>
      </c>
      <c r="F25" s="15">
        <v>311162</v>
      </c>
      <c r="G25" s="23"/>
      <c r="H25" s="23"/>
      <c r="I25" s="15">
        <v>4250</v>
      </c>
      <c r="J25" s="18"/>
      <c r="K25" s="23"/>
      <c r="L25" s="23"/>
      <c r="M25" s="23"/>
      <c r="N25" s="23"/>
      <c r="O25" s="84">
        <f t="shared" si="2"/>
        <v>315412</v>
      </c>
      <c r="P25" s="85"/>
    </row>
    <row r="26" spans="1:16" ht="52.5" customHeight="1">
      <c r="A26" s="14">
        <v>1801190</v>
      </c>
      <c r="B26" s="28" t="s">
        <v>36</v>
      </c>
      <c r="C26" s="81" t="s">
        <v>22</v>
      </c>
      <c r="D26" s="81"/>
      <c r="E26" s="15">
        <f t="shared" si="0"/>
        <v>307616.7</v>
      </c>
      <c r="F26" s="15">
        <v>302159</v>
      </c>
      <c r="G26" s="15">
        <v>184649</v>
      </c>
      <c r="H26" s="15">
        <v>17612.1</v>
      </c>
      <c r="I26" s="15">
        <v>5457.7</v>
      </c>
      <c r="J26" s="18">
        <f t="shared" si="1"/>
        <v>16165.199999999999</v>
      </c>
      <c r="K26" s="15">
        <v>13576.3</v>
      </c>
      <c r="L26" s="15">
        <v>2240</v>
      </c>
      <c r="M26" s="15">
        <v>1874.7</v>
      </c>
      <c r="N26" s="15">
        <v>2588.9</v>
      </c>
      <c r="O26" s="84">
        <f>E26+J26</f>
        <v>323781.9</v>
      </c>
      <c r="P26" s="85"/>
    </row>
    <row r="27" spans="1:16" ht="85.5" customHeight="1">
      <c r="A27" s="14">
        <v>1801490</v>
      </c>
      <c r="B27" s="28" t="s">
        <v>37</v>
      </c>
      <c r="C27" s="81" t="s">
        <v>23</v>
      </c>
      <c r="D27" s="81"/>
      <c r="E27" s="15">
        <f t="shared" si="0"/>
        <v>194600.4</v>
      </c>
      <c r="F27" s="15">
        <v>185198.1</v>
      </c>
      <c r="G27" s="15">
        <v>114680.1</v>
      </c>
      <c r="H27" s="15">
        <v>7254.1</v>
      </c>
      <c r="I27" s="15">
        <v>9402.3</v>
      </c>
      <c r="J27" s="18">
        <f t="shared" si="1"/>
        <v>46137.3</v>
      </c>
      <c r="K27" s="15">
        <v>31814.2</v>
      </c>
      <c r="L27" s="15">
        <v>14093.5</v>
      </c>
      <c r="M27" s="15">
        <v>1415.5</v>
      </c>
      <c r="N27" s="15">
        <v>14323.1</v>
      </c>
      <c r="O27" s="84">
        <f t="shared" si="2"/>
        <v>240737.7</v>
      </c>
      <c r="P27" s="85"/>
    </row>
    <row r="28" spans="1:16" ht="49.5" customHeight="1">
      <c r="A28" s="11">
        <v>2600000</v>
      </c>
      <c r="B28" s="28"/>
      <c r="C28" s="74" t="s">
        <v>26</v>
      </c>
      <c r="D28" s="74"/>
      <c r="E28" s="12">
        <f t="shared" si="0"/>
        <v>415796.39999999997</v>
      </c>
      <c r="F28" s="12">
        <v>29716.6</v>
      </c>
      <c r="G28" s="12">
        <v>12892.4</v>
      </c>
      <c r="H28" s="12">
        <v>1763.4</v>
      </c>
      <c r="I28" s="12">
        <v>386079.8</v>
      </c>
      <c r="J28" s="12">
        <f t="shared" si="1"/>
        <v>90</v>
      </c>
      <c r="K28" s="12">
        <v>45</v>
      </c>
      <c r="L28" s="12"/>
      <c r="M28" s="12"/>
      <c r="N28" s="12">
        <v>45</v>
      </c>
      <c r="O28" s="76">
        <f t="shared" si="2"/>
        <v>415886.39999999997</v>
      </c>
      <c r="P28" s="76"/>
    </row>
    <row r="29" spans="1:16" ht="50.25" customHeight="1">
      <c r="A29" s="13">
        <v>2601000</v>
      </c>
      <c r="B29" s="28"/>
      <c r="C29" s="75" t="s">
        <v>27</v>
      </c>
      <c r="D29" s="75"/>
      <c r="E29" s="12">
        <f>F29+I29</f>
        <v>415796.39999999997</v>
      </c>
      <c r="F29" s="12">
        <v>29716.6</v>
      </c>
      <c r="G29" s="12">
        <v>12892.4</v>
      </c>
      <c r="H29" s="12">
        <v>1763.4</v>
      </c>
      <c r="I29" s="12">
        <v>386079.8</v>
      </c>
      <c r="J29" s="24">
        <f>K29+N29</f>
        <v>90</v>
      </c>
      <c r="K29" s="12">
        <v>45</v>
      </c>
      <c r="L29" s="12"/>
      <c r="M29" s="12"/>
      <c r="N29" s="12">
        <v>45</v>
      </c>
      <c r="O29" s="76">
        <f>E29+J29</f>
        <v>415886.39999999997</v>
      </c>
      <c r="P29" s="76"/>
    </row>
    <row r="30" spans="1:16" ht="39.75" customHeight="1">
      <c r="A30" s="14">
        <v>2601010</v>
      </c>
      <c r="B30" s="28" t="s">
        <v>38</v>
      </c>
      <c r="C30" s="81" t="s">
        <v>28</v>
      </c>
      <c r="D30" s="81"/>
      <c r="E30" s="25">
        <f t="shared" si="0"/>
        <v>18144.3</v>
      </c>
      <c r="F30" s="15">
        <v>18144.3</v>
      </c>
      <c r="G30" s="15">
        <v>11280</v>
      </c>
      <c r="H30" s="15">
        <v>1661.6</v>
      </c>
      <c r="I30" s="15"/>
      <c r="J30" s="15"/>
      <c r="K30" s="15"/>
      <c r="L30" s="15"/>
      <c r="M30" s="15"/>
      <c r="N30" s="15"/>
      <c r="O30" s="84">
        <f t="shared" si="2"/>
        <v>18144.3</v>
      </c>
      <c r="P30" s="85"/>
    </row>
    <row r="31" spans="1:16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</sheetData>
  <mergeCells count="45">
    <mergeCell ref="O27:P27"/>
    <mergeCell ref="O28:P28"/>
    <mergeCell ref="O29:P29"/>
    <mergeCell ref="O30:P30"/>
    <mergeCell ref="C27:D27"/>
    <mergeCell ref="C28:D28"/>
    <mergeCell ref="C29:D29"/>
    <mergeCell ref="C30:D30"/>
    <mergeCell ref="C24:D24"/>
    <mergeCell ref="C25:D25"/>
    <mergeCell ref="C26:D26"/>
    <mergeCell ref="O20:P20"/>
    <mergeCell ref="O21:P21"/>
    <mergeCell ref="O22:P22"/>
    <mergeCell ref="O23:P23"/>
    <mergeCell ref="O24:P24"/>
    <mergeCell ref="O25:P25"/>
    <mergeCell ref="O26:P26"/>
    <mergeCell ref="C20:D20"/>
    <mergeCell ref="C21:D21"/>
    <mergeCell ref="C22:D22"/>
    <mergeCell ref="C23:D23"/>
    <mergeCell ref="C19:D19"/>
    <mergeCell ref="C17:D17"/>
    <mergeCell ref="C18:D18"/>
    <mergeCell ref="O17:P17"/>
    <mergeCell ref="O18:P18"/>
    <mergeCell ref="O19:P19"/>
    <mergeCell ref="O16:P16"/>
    <mergeCell ref="L11:M13"/>
    <mergeCell ref="N11:N14"/>
    <mergeCell ref="A10:A14"/>
    <mergeCell ref="B10:B14"/>
    <mergeCell ref="C10:D14"/>
    <mergeCell ref="E10:I10"/>
    <mergeCell ref="E11:E14"/>
    <mergeCell ref="F11:F14"/>
    <mergeCell ref="G11:H13"/>
    <mergeCell ref="L1:P4"/>
    <mergeCell ref="B6:P7"/>
    <mergeCell ref="J10:N10"/>
    <mergeCell ref="O10:P14"/>
    <mergeCell ref="I11:I14"/>
    <mergeCell ref="J11:J14"/>
    <mergeCell ref="K11:K14"/>
  </mergeCells>
  <printOptions/>
  <pageMargins left="0.3937007874015748" right="0.3937007874015748" top="0.984251968503937" bottom="0.3937007874015748" header="0" footer="0"/>
  <pageSetup fitToHeight="0" horizontalDpi="600" verticalDpi="600" orientation="landscape" paperSize="9" scale="87" r:id="rId1"/>
  <headerFooter alignWithMargins="0">
    <oddFooter>&amp;R&amp;"Times New Roman,звичайний"&amp;8&amp;P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Alla</cp:lastModifiedBy>
  <cp:lastPrinted>2012-10-03T12:58:53Z</cp:lastPrinted>
  <dcterms:created xsi:type="dcterms:W3CDTF">2011-06-29T13:00:39Z</dcterms:created>
  <dcterms:modified xsi:type="dcterms:W3CDTF">2012-10-10T06:54:29Z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01CDB9B99D4F2681183520B37721B2CA8AFCFBF452804A0050EB33B32E7D699183E0608497CC9AAA5AFF6C68B6F0F3DB6C390D799F7FDA0558BAA72E0F1CBFA96997FEA517E02AB5421B9A90B0B81F0612BA488E32253B65AD61AD91AC4260193DB8FECA0548831441D7F577630F18B32095920F19F0AEBCEEB28D56DA06F7E</vt:lpwstr>
  </property>
  <property fmtid="{D5CDD505-2E9C-101B-9397-08002B2CF9AE}" pid="3" name="Business Objects Context Information1">
    <vt:lpwstr>FEC76D888E8F0361ABA1431BEAC7040B3939A237EFAA76CE531DC2D9183952C98729E19023123ABD67EE4908A45ADD807C612B0E327E772F3382473218E2262A9B3FD58DFCA996D1C0E3AE8EA71FD0AC59A21BF8549A190FD513CAD9BB70FBCCA7B380879A972480204B4CFD75A0B7D397B0B1480DDA6A2C73083D54907A06E</vt:lpwstr>
  </property>
  <property fmtid="{D5CDD505-2E9C-101B-9397-08002B2CF9AE}" pid="4" name="Business Objects Context Information2">
    <vt:lpwstr>285E07B14D8E655D6EB1B6A79C1FB459EEC039F7E96C40C5461D858DCCC21CAC8EF153E42EBEAA73F0198349BEB603AD9E7EDF2C8DE7B1B59E44431106192781C4D8E1E21A6DBCCFDDA43A12584FF460111708E3E40EB343879B063C4566D28211DF739BCECE02695913171FFFE08DC1562176F07457ED6E29EBDE2DE45D187</vt:lpwstr>
  </property>
  <property fmtid="{D5CDD505-2E9C-101B-9397-08002B2CF9AE}" pid="5" name="Business Objects Context Information3">
    <vt:lpwstr>C6CF480BFDD24F01A7FBBFC6C01E22502B85AE27B4EC056C4E18021AA9A20AD85553BA672FACC97EAE2EB75A5C26E735BC428E7FFD4FDCA3C140A56585A73BAE441671FBD0FBC8E13D9C5EB8E1D2FEECA047EEA82A1B8070658C9666B75190E3AB68AC9248732EFCBE883E28285E65AF7CA84247205417B1765B022A1FD7C64</vt:lpwstr>
  </property>
  <property fmtid="{D5CDD505-2E9C-101B-9397-08002B2CF9AE}" pid="6" name="Business Objects Context Information4">
    <vt:lpwstr>696F25F88A52A9B2BAA65CAEE91D8CCA0B851BF5EC15BAF9C6284342CD133FEE870D3A095BE2F55A69EF64A98B015CC3154D4CF1CE53B50A542BC741F85798E62ABCB001E47E04218DF5731C4B5E52FC03977408FCA5F76E55F036FF5E1373A4142CE309A12C24C9E9CDBA7AE3E7E53CB4C4C7EDDA5CD4902DA9D3F37EE5209</vt:lpwstr>
  </property>
  <property fmtid="{D5CDD505-2E9C-101B-9397-08002B2CF9AE}" pid="7" name="Business Objects Context Information5">
    <vt:lpwstr>836397D0D2D69F09DE2C7D6F531A452DCF5EDAE4D3DCA24643762B7E35C4416099C828E5D4C3B1B430A9426FA56C1A88A2DC82A750DE04911368D69326FB00249AD5A809FC2A17EC06ACD5E5DEF104CF797CA696595904C22DC61BC522F95EF91A7DFD893F432B6CC3C1749FC8A4E7B1B3D7E445080AFAC9E4FBEC5E2074615</vt:lpwstr>
  </property>
  <property fmtid="{D5CDD505-2E9C-101B-9397-08002B2CF9AE}" pid="8" name="Business Objects Context Information6">
    <vt:lpwstr>872C20FE39CE658A4DAFE98D321BB15F3FB8E3E846D6A7B8930465810580B2A2EFEE7E4EEEBE14AC5A7F69D261482915182FCC155488B23194C634C2F62A6BD2F8791CD62FBD4440156AEF010F22CDB68077020CD9F8631D6353E420A59DAA8386ACED8DBAC2A5C3B68EFA9790ACFA862A9FB24C381644E7C879BAE4AD6D4F3</vt:lpwstr>
  </property>
  <property fmtid="{D5CDD505-2E9C-101B-9397-08002B2CF9AE}" pid="9" name="Business Objects Context Information7">
    <vt:lpwstr>79E9F9C6FFF3F241D6849734A795C63B76A67D175414689BAA4F30B366FF8BA85BC3F00903841962475196467E4E25E24FCB250C58B5011C20758FDF7F61640817D8158A0</vt:lpwstr>
  </property>
</Properties>
</file>